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40c5cf48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集計結果" sheetId="1" r:id="Rebf508fb928f42e3"/>
    <x:sheet xmlns:r="http://schemas.openxmlformats.org/officeDocument/2006/relationships" name="統合明細" sheetId="2" r:id="R3867d2d146a44ff3"/>
    <x:sheet xmlns:r="http://schemas.openxmlformats.org/officeDocument/2006/relationships" name="商品対応表" sheetId="3" r:id="R1b0b196f6dba42b2"/>
    <x:sheet xmlns:r="http://schemas.openxmlformats.org/officeDocument/2006/relationships" name="元CSV" sheetId="4" r:id="Ra5a5d6839a2446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6">
    <x:font>
      <x:sz val="11"/>
      <x:name val="Carlito"/>
    </x:font>
    <x:font>
      <x:sz val="11"/>
      <x:color rgb="FF203047"/>
      <x:name val="Arial"/>
    </x:font>
    <x:font>
      <x:b/>
      <x:sz val="16"/>
      <x:color rgb="FF203047"/>
      <x:name val="Arial"/>
    </x:font>
    <x:font>
      <x:sz val="10"/>
      <x:color rgb="FF657285"/>
      <x:name val="Arial"/>
    </x:font>
    <x:font>
      <x:b/>
      <x:sz val="11"/>
      <x:color rgb="FFFFFFFF"/>
      <x:name val="Arial"/>
    </x:font>
    <x:font>
      <x:b/>
      <x:sz val="11"/>
      <x:color rgb="FF20304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C56"/>
      </x:patternFill>
    </x:fill>
    <x:fill>
      <x:patternFill patternType="solid">
        <x:fgColor rgb="FFEEF2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2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ill>
        <x:patternFill patternType="solid">
          <x:bgColor rgb="FFFFF2DC"/>
        </x:patternFill>
      </x:fill>
    </x:dxf>
    <x:dxf>
      <x:font>
        <x:b/>
      </x:font>
      <x:fill>
        <x:patternFill patternType="solid">
          <x:bgColor rgb="FFFFF2DC"/>
        </x:patternFill>
      </x:fill>
    </x:dxf>
    <x:dxf>
      <x:font>
        <x:b/>
        <x:color rgb="FF9E2924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0caaed5b74307" /><Relationship Type="http://schemas.openxmlformats.org/officeDocument/2006/relationships/theme" Target="/xl/theme/theme1.xml" Id="R42b333e078bf4f4e" /><Relationship Type="http://schemas.openxmlformats.org/officeDocument/2006/relationships/sharedStrings" Target="/xl/sharedStrings.xml" Id="Rf736f5b2ad7a44c7" /><Relationship Type="http://schemas.openxmlformats.org/officeDocument/2006/relationships/worksheet" Target="/xl/worksheets/sheet1.xml" Id="Rebf508fb928f42e3" /><Relationship Type="http://schemas.openxmlformats.org/officeDocument/2006/relationships/worksheet" Target="/xl/worksheets/sheet2.xml" Id="R3867d2d146a44ff3" /><Relationship Type="http://schemas.openxmlformats.org/officeDocument/2006/relationships/worksheet" Target="/xl/worksheets/sheet3.xml" Id="R1b0b196f6dba42b2" /><Relationship Type="http://schemas.openxmlformats.org/officeDocument/2006/relationships/worksheet" Target="/xl/worksheets/sheet4.xml" Id="Ra5a5d6839a2446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C56"/>
  </x:sheetPr>
  <x:sheetViews>
    <x:sheetView showGridLines="0" workbookViewId="0"/>
  </x:sheetViews>
  <x:sheetFormatPr defaultRowHeight="15"/>
  <x:cols>
    <x:col min="1" max="1" width="19.440000534057617" hidden="0" customWidth="1"/>
    <x:col min="2" max="2" width="20.559999465942383" hidden="0" customWidth="1"/>
    <x:col min="3" max="3" width="17.219999313354492" hidden="0" customWidth="1"/>
    <x:col min="4" max="4" width="20" hidden="0" customWidth="1"/>
    <x:col min="5" max="5" width="2.2200000286102295" hidden="0" customWidth="1"/>
    <x:col min="6" max="6" width="2.2200000286102295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3モールCSV 統合の答え合わせ</x:v>
      </x:c>
      <x:c r="B2" s="2"/>
      <x:c r="C2" s="2"/>
      <x:c r="D2" s="2"/>
      <x:c r="E2" s="2"/>
      <x:c r="F2" s="2"/>
    </x:row>
    <x:row r="3" ht="24" customHeight="1">
      <x:c r="A3" s="4" t="str">
        <x:v>架空データ・2026/10/01〜10/08。金額は商品代金、円・税抜。送料・手数料・返品を含みません。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9" customHeight="1">
      <x:c r="A5" s="7" t="str">
        <x:v>明細行数</x:v>
      </x:c>
      <x:c r="B5" s="7" t="str">
        <x:v>販売数量（個）</x:v>
      </x:c>
      <x:c r="C5" s="7" t="str">
        <x:v>商品金額（円）</x:v>
      </x:c>
      <x:c r="D5" s="7" t="str">
        <x:v>未対応の明細数</x:v>
      </x:c>
      <x:c r="E5" s="2"/>
      <x:c r="F5" s="2"/>
    </x:row>
    <x:row r="6" ht="34" customHeight="1">
      <x:c r="A6" s="8" t="n">
        <x:f>COUNTA('統合明細'!B6:B29)</x:f>
        <x:v>24</x:v>
      </x:c>
      <x:c r="B6" s="8" t="n">
        <x:f>SUM('統合明細'!G6:G29)</x:f>
        <x:v>53</x:v>
      </x:c>
      <x:c r="C6" s="8" t="n">
        <x:f>SUM('統合明細'!I6:I29)</x:f>
        <x:v>75700</x:v>
      </x:c>
      <x:c r="D6" s="8" t="n">
        <x:f>COUNTIFS('統合明細'!F6:F29,"未対応")</x:f>
        <x:v>1</x:v>
      </x:c>
      <x:c r="E6" s="2"/>
      <x:c r="F6" s="2"/>
    </x:row>
    <x:row r="7" ht="24" customHeight="1">
      <x:c r="A7" s="2"/>
      <x:c r="B7" s="2"/>
      <x:c r="C7" s="2"/>
      <x:c r="D7" s="2"/>
      <x:c r="E7" s="2"/>
      <x:c r="F7" s="2"/>
    </x:row>
    <x:row r="8" ht="29" customHeight="1">
      <x:c r="A8" s="7" t="str">
        <x:v>共通SKU</x:v>
      </x:c>
      <x:c r="B8" s="7" t="str">
        <x:v>商品名</x:v>
      </x:c>
      <x:c r="C8" s="7" t="str">
        <x:v>販売数量（個）</x:v>
      </x:c>
      <x:c r="D8" s="7" t="str">
        <x:v>商品金額（円）</x:v>
      </x:c>
      <x:c r="E8" s="2"/>
      <x:c r="F8" s="2"/>
    </x:row>
    <x:row r="9" ht="24" customHeight="1">
      <x:c r="A9" s="2" t="str">
        <x:v>SKU-001</x:v>
      </x:c>
      <x:c r="B9" s="2" t="str">
        <x:v>湯のみ</x:v>
      </x:c>
      <x:c r="C9" s="11" t="n">
        <x:f>SUMIFS('統合明細'!$G$6:$G$29,'統合明細'!$F$6:$F$29,$A9)</x:f>
        <x:v>13</x:v>
      </x:c>
      <x:c r="D9" s="11" t="n">
        <x:f>SUMIFS('統合明細'!$I$6:$I$29,'統合明細'!$F$6:$F$29,$A9)</x:f>
        <x:v>15600</x:v>
      </x:c>
      <x:c r="E9" s="2"/>
      <x:c r="F9" s="2"/>
    </x:row>
    <x:row r="10" ht="24" customHeight="1">
      <x:c r="A10" s="2" t="str">
        <x:v>SKU-002</x:v>
      </x:c>
      <x:c r="B10" s="2" t="str">
        <x:v>収納ボックス</x:v>
      </x:c>
      <x:c r="C10" s="11" t="n">
        <x:f>SUMIFS('統合明細'!$G$6:$G$29,'統合明細'!$F$6:$F$29,$A10)</x:f>
        <x:v>9</x:v>
      </x:c>
      <x:c r="D10" s="11" t="n">
        <x:f>SUMIFS('統合明細'!$I$6:$I$29,'統合明細'!$F$6:$F$29,$A10)</x:f>
        <x:v>16200</x:v>
      </x:c>
      <x:c r="E10" s="2"/>
      <x:c r="F10" s="2"/>
    </x:row>
    <x:row r="11" ht="24" customHeight="1">
      <x:c r="A11" s="2" t="str">
        <x:v>SKU-003</x:v>
      </x:c>
      <x:c r="B11" s="2" t="str">
        <x:v>トートバッグ</x:v>
      </x:c>
      <x:c r="C11" s="11" t="n">
        <x:f>SUMIFS('統合明細'!$G$6:$G$29,'統合明細'!$F$6:$F$29,$A11)</x:f>
        <x:v>7</x:v>
      </x:c>
      <x:c r="D11" s="11" t="n">
        <x:f>SUMIFS('統合明細'!$I$6:$I$29,'統合明細'!$F$6:$F$29,$A11)</x:f>
        <x:v>17500</x:v>
      </x:c>
      <x:c r="E11" s="2"/>
      <x:c r="F11" s="2"/>
    </x:row>
    <x:row r="12" ht="24" customHeight="1">
      <x:c r="A12" s="2" t="str">
        <x:v>SKU-004</x:v>
      </x:c>
      <x:c r="B12" s="2" t="str">
        <x:v>充電ケーブル</x:v>
      </x:c>
      <x:c r="C12" s="11" t="n">
        <x:f>SUMIFS('統合明細'!$G$6:$G$29,'統合明細'!$F$6:$F$29,$A12)</x:f>
        <x:v>12</x:v>
      </x:c>
      <x:c r="D12" s="11" t="n">
        <x:f>SUMIFS('統合明細'!$I$6:$I$29,'統合明細'!$F$6:$F$29,$A12)</x:f>
        <x:v>9600</x:v>
      </x:c>
      <x:c r="E12" s="2"/>
      <x:c r="F12" s="2"/>
    </x:row>
    <x:row r="13" ht="24" customHeight="1">
      <x:c r="A13" s="2" t="str">
        <x:v>SKU-005</x:v>
      </x:c>
      <x:c r="B13" s="2" t="str">
        <x:v>マグカップ</x:v>
      </x:c>
      <x:c r="C13" s="11" t="n">
        <x:f>SUMIFS('統合明細'!$G$6:$G$29,'統合明細'!$F$6:$F$29,$A13)</x:f>
        <x:v>10</x:v>
      </x:c>
      <x:c r="D13" s="11" t="n">
        <x:f>SUMIFS('統合明細'!$I$6:$I$29,'統合明細'!$F$6:$F$29,$A13)</x:f>
        <x:v>15000</x:v>
      </x:c>
      <x:c r="E13" s="2"/>
      <x:c r="F13" s="2"/>
    </x:row>
    <x:row r="14" ht="24" customHeight="1">
      <x:c r="A14" s="2" t="str">
        <x:v>未対応</x:v>
      </x:c>
      <x:c r="B14" s="2" t="str">
        <x:v>Amazon例 A999</x:v>
      </x:c>
      <x:c r="C14" s="11" t="n">
        <x:f>SUMIFS('統合明細'!$G$6:$G$29,'統合明細'!$F$6:$F$29,$A14)</x:f>
        <x:v>2</x:v>
      </x:c>
      <x:c r="D14" s="11" t="n">
        <x:f>SUMIFS('統合明細'!$I$6:$I$29,'統合明細'!$F$6:$F$29,$A14)</x:f>
        <x:v>1800</x:v>
      </x:c>
      <x:c r="E14" s="2"/>
      <x:c r="F14" s="2"/>
    </x:row>
    <x:row r="15" ht="24" customHeight="1">
      <x:c r="A15" s="10" t="str">
        <x:v>合計</x:v>
      </x:c>
      <x:c r="B15" s="10"/>
      <x:c r="C15" s="12" t="n">
        <x:f>SUM(C9:C14)</x:f>
        <x:v>53</x:v>
      </x:c>
      <x:c r="D15" s="12" t="n">
        <x:f>SUM(D9:D14)</x:f>
        <x:v>75700</x:v>
      </x:c>
      <x:c r="E15" s="2"/>
      <x:c r="F15" s="2"/>
    </x:row>
    <x:row r="16" ht="24" customHeight="1">
      <x:c r="A16" s="2"/>
      <x:c r="B16" s="2"/>
      <x:c r="C16" s="11"/>
      <x:c r="D16" s="11"/>
      <x:c r="E16" s="2"/>
      <x:c r="F16" s="2"/>
    </x:row>
    <x:row r="17" ht="29" customHeight="1">
      <x:c r="A17" s="7" t="str">
        <x:v>モール</x:v>
      </x:c>
      <x:c r="B17" s="7" t="str">
        <x:v>明細行数</x:v>
      </x:c>
      <x:c r="C17" s="13" t="str">
        <x:v>販売数量（個）</x:v>
      </x:c>
      <x:c r="D17" s="13" t="str">
        <x:v>商品金額（円）</x:v>
      </x:c>
      <x:c r="E17" s="2"/>
      <x:c r="F17" s="2"/>
    </x:row>
    <x:row r="18" ht="24" customHeight="1">
      <x:c r="A18" s="2" t="str">
        <x:v>Amazon例</x:v>
      </x:c>
      <x:c r="B18" s="2" t="n">
        <x:f>COUNTIFS('統合明細'!$A$6:$A$29,$A18)</x:f>
        <x:v>8</x:v>
      </x:c>
      <x:c r="C18" s="11" t="n">
        <x:f>SUMIFS('統合明細'!$G$6:$G$29,'統合明細'!$A$6:$A$29,$A18)</x:f>
        <x:v>20</x:v>
      </x:c>
      <x:c r="D18" s="11" t="n">
        <x:f>SUMIFS('統合明細'!$I$6:$I$29,'統合明細'!$A$6:$A$29,$A18)</x:f>
        <x:v>25700</x:v>
      </x:c>
      <x:c r="E18" s="2"/>
      <x:c r="F18" s="2"/>
    </x:row>
    <x:row r="19" ht="24" customHeight="1">
      <x:c r="A19" s="2" t="str">
        <x:v>楽天例</x:v>
      </x:c>
      <x:c r="B19" s="2" t="n">
        <x:f>COUNTIFS('統合明細'!$A$6:$A$29,$A19)</x:f>
        <x:v>8</x:v>
      </x:c>
      <x:c r="C19" s="11" t="n">
        <x:f>SUMIFS('統合明細'!$G$6:$G$29,'統合明細'!$A$6:$A$29,$A19)</x:f>
        <x:v>16</x:v>
      </x:c>
      <x:c r="D19" s="11" t="n">
        <x:f>SUMIFS('統合明細'!$I$6:$I$29,'統合明細'!$A$6:$A$29,$A19)</x:f>
        <x:v>25600</x:v>
      </x:c>
      <x:c r="E19" s="2"/>
      <x:c r="F19" s="2"/>
    </x:row>
    <x:row r="20" ht="24" customHeight="1">
      <x:c r="A20" s="2" t="str">
        <x:v>自社EC例</x:v>
      </x:c>
      <x:c r="B20" s="2" t="n">
        <x:f>COUNTIFS('統合明細'!$A$6:$A$29,$A20)</x:f>
        <x:v>8</x:v>
      </x:c>
      <x:c r="C20" s="11" t="n">
        <x:f>SUMIFS('統合明細'!$G$6:$G$29,'統合明細'!$A$6:$A$29,$A20)</x:f>
        <x:v>17</x:v>
      </x:c>
      <x:c r="D20" s="11" t="n">
        <x:f>SUMIFS('統合明細'!$I$6:$I$29,'統合明細'!$A$6:$A$29,$A20)</x:f>
        <x:v>24400</x:v>
      </x:c>
      <x:c r="E20" s="2"/>
      <x:c r="F20" s="2"/>
    </x:row>
    <x:row r="21" ht="24" customHeight="1">
      <x:c r="A21" s="2"/>
      <x:c r="B21" s="2"/>
      <x:c r="C21" s="2"/>
      <x:c r="D21" s="2"/>
      <x:c r="E21" s="2"/>
      <x:c r="F21" s="2"/>
    </x:row>
    <x:row r="22" ht="24" customHeight="1">
      <x:c r="A22" s="4" t="str">
        <x:v>未対応の A999 は数量・金額とも合計に含め、別行で表示しています。商品名からの推測統合はしません。</x:v>
      </x:c>
      <x:c r="B22" s="2"/>
      <x:c r="C22" s="2"/>
      <x:c r="D22" s="2"/>
      <x:c r="E22" s="2"/>
      <x:c r="F22" s="2"/>
    </x:row>
    <x:row r="23" ht="24" customHeight="1">
      <x:c r="A23" s="4" t="str">
        <x:v>同じSKUでも明細IDが異なる販売は合算します。「モール＋明細ID」の重複は今回ありません。</x:v>
      </x:c>
      <x:c r="B23" s="2"/>
      <x:c r="C23" s="2"/>
      <x:c r="D23" s="2"/>
      <x:c r="E23" s="2"/>
      <x:c r="F23" s="2"/>
    </x:row>
    <x:row r="24" ht="24" customHeight="1">
      <x:c r="A24" s="4" t="str">
        <x:v>楽天例の商品金額は明細合計です。数量をもう一度掛けると二重計上になります。</x:v>
      </x:c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/>
      <x:c r="B26" s="2"/>
      <x:c r="C26" s="2"/>
      <x:c r="D26" s="2"/>
      <x:c r="E26" s="2"/>
      <x:c r="F26" s="2"/>
    </x:row>
  </x:sheetData>
  <x:conditionalFormatting sqref="A14:D14">
    <x:cfRule type="expression" dxfId="0" priority="1">
      <x:formula>$C14&gt;0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.890000343322754" hidden="0" customWidth="1"/>
    <x:col min="2" max="2" width="11.109999656677246" hidden="0" customWidth="1"/>
    <x:col min="3" max="3" width="13.329999923706055" hidden="0" customWidth="1"/>
    <x:col min="4" max="4" width="14.4399995803833" hidden="0" customWidth="1"/>
    <x:col min="5" max="5" width="22.219999313354492" hidden="0" customWidth="1"/>
    <x:col min="6" max="6" width="14.4399995803833" hidden="0" customWidth="1"/>
    <x:col min="7" max="7" width="11.109999656677246" hidden="0" customWidth="1"/>
    <x:col min="8" max="8" width="12.220000267028809" hidden="0" customWidth="1"/>
    <x:col min="9" max="9" width="12.779999732971191" hidden="0" customWidth="1"/>
    <x:col min="10" max="10" width="13.32999992370605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統合明細（24件を残して検算）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元CSVを参照し、金額と単価を分けて正規化します。未対応コードを除外せず残しています。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9" customHeight="1">
      <x:c r="A5" s="7" t="str">
        <x:v>モール</x:v>
      </x:c>
      <x:c r="B5" s="7" t="str">
        <x:v>明細ID</x:v>
      </x:c>
      <x:c r="C5" s="7" t="str">
        <x:v>販売日</x:v>
      </x:c>
      <x:c r="D5" s="7" t="str">
        <x:v>元商品コード</x:v>
      </x:c>
      <x:c r="E5" s="7" t="str">
        <x:v>照合キー</x:v>
      </x:c>
      <x:c r="F5" s="7" t="str">
        <x:v>共通SKU</x:v>
      </x:c>
      <x:c r="G5" s="7" t="str">
        <x:v>数量（個）</x:v>
      </x:c>
      <x:c r="H5" s="7" t="str">
        <x:v>単価（円）</x:v>
      </x:c>
      <x:c r="I5" s="7" t="str">
        <x:v>金額（円）</x:v>
      </x:c>
      <x:c r="J5" s="7" t="str">
        <x:v>ID重複件数</x:v>
      </x:c>
    </x:row>
    <x:row r="6" ht="24" customHeight="1">
      <x:c r="A6" s="2" t="str">
        <x:f>"Amazon例"</x:f>
        <x:v>Amazon例</x:v>
      </x:c>
      <x:c r="B6" s="2" t="str">
        <x:f>'元CSV'!A6</x:f>
        <x:v>A001</x:v>
      </x:c>
      <x:c r="C6" s="15" t="n">
        <x:f>'元CSV'!B6</x:f>
        <x:v>46296</x:v>
      </x:c>
      <x:c r="D6" s="2" t="str">
        <x:f>'元CSV'!C6</x:f>
        <x:v>A101</x:v>
      </x:c>
      <x:c r="E6" s="2" t="str">
        <x:f>A6&amp;"|"&amp;D6</x:f>
        <x:v>Amazon例|A101</x:v>
      </x:c>
      <x:c r="F6" s="2" t="str">
        <x:f>_xlfn.IFNA(VLOOKUP(E6,'商品対応表'!$A$6:$C$20,2,FALSE),"未対応")</x:f>
        <x:v>SKU-001</x:v>
      </x:c>
      <x:c r="G6" s="11" t="n">
        <x:f>'元CSV'!D6</x:f>
        <x:v>2</x:v>
      </x:c>
      <x:c r="H6" s="11" t="n">
        <x:f>'元CSV'!E6</x:f>
        <x:v>1200</x:v>
      </x:c>
      <x:c r="I6" s="11" t="n">
        <x:f>G6*H6</x:f>
        <x:v>2400</x:v>
      </x:c>
      <x:c r="J6" s="11" t="n">
        <x:f>COUNTIFS($A$6:$A$29,A6,$B$6:$B$29,B6)</x:f>
        <x:v>1</x:v>
      </x:c>
    </x:row>
    <x:row r="7" ht="24" customHeight="1">
      <x:c r="A7" s="2" t="str">
        <x:f>"Amazon例"</x:f>
        <x:v>Amazon例</x:v>
      </x:c>
      <x:c r="B7" s="2" t="str">
        <x:f>'元CSV'!A7</x:f>
        <x:v>A002</x:v>
      </x:c>
      <x:c r="C7" s="15" t="n">
        <x:f>'元CSV'!B7</x:f>
        <x:v>46297</x:v>
      </x:c>
      <x:c r="D7" s="2" t="str">
        <x:f>'元CSV'!C7</x:f>
        <x:v>A102</x:v>
      </x:c>
      <x:c r="E7" s="2" t="str">
        <x:f>A7&amp;"|"&amp;D7</x:f>
        <x:v>Amazon例|A102</x:v>
      </x:c>
      <x:c r="F7" s="2" t="str">
        <x:f>_xlfn.IFNA(VLOOKUP(E7,'商品対応表'!$A$6:$C$20,2,FALSE),"未対応")</x:f>
        <x:v>SKU-002</x:v>
      </x:c>
      <x:c r="G7" s="11" t="n">
        <x:f>'元CSV'!D7</x:f>
        <x:v>3</x:v>
      </x:c>
      <x:c r="H7" s="11" t="n">
        <x:f>'元CSV'!E7</x:f>
        <x:v>1800</x:v>
      </x:c>
      <x:c r="I7" s="11" t="n">
        <x:f>G7*H7</x:f>
        <x:v>5400</x:v>
      </x:c>
      <x:c r="J7" s="11" t="n">
        <x:f>COUNTIFS($A$6:$A$29,A7,$B$6:$B$29,B7)</x:f>
        <x:v>1</x:v>
      </x:c>
    </x:row>
    <x:row r="8" ht="24" customHeight="1">
      <x:c r="A8" s="2" t="str">
        <x:f>"Amazon例"</x:f>
        <x:v>Amazon例</x:v>
      </x:c>
      <x:c r="B8" s="2" t="str">
        <x:f>'元CSV'!A8</x:f>
        <x:v>A003</x:v>
      </x:c>
      <x:c r="C8" s="15" t="n">
        <x:f>'元CSV'!B8</x:f>
        <x:v>46298</x:v>
      </x:c>
      <x:c r="D8" s="2" t="str">
        <x:f>'元CSV'!C8</x:f>
        <x:v>A103</x:v>
      </x:c>
      <x:c r="E8" s="2" t="str">
        <x:f>A8&amp;"|"&amp;D8</x:f>
        <x:v>Amazon例|A103</x:v>
      </x:c>
      <x:c r="F8" s="2" t="str">
        <x:f>_xlfn.IFNA(VLOOKUP(E8,'商品対応表'!$A$6:$C$20,2,FALSE),"未対応")</x:f>
        <x:v>SKU-003</x:v>
      </x:c>
      <x:c r="G8" s="11" t="n">
        <x:f>'元CSV'!D8</x:f>
        <x:v>1</x:v>
      </x:c>
      <x:c r="H8" s="11" t="n">
        <x:f>'元CSV'!E8</x:f>
        <x:v>2500</x:v>
      </x:c>
      <x:c r="I8" s="11" t="n">
        <x:f>G8*H8</x:f>
        <x:v>2500</x:v>
      </x:c>
      <x:c r="J8" s="11" t="n">
        <x:f>COUNTIFS($A$6:$A$29,A8,$B$6:$B$29,B8)</x:f>
        <x:v>1</x:v>
      </x:c>
    </x:row>
    <x:row r="9" ht="24" customHeight="1">
      <x:c r="A9" s="2" t="str">
        <x:f>"Amazon例"</x:f>
        <x:v>Amazon例</x:v>
      </x:c>
      <x:c r="B9" s="2" t="str">
        <x:f>'元CSV'!A9</x:f>
        <x:v>A004</x:v>
      </x:c>
      <x:c r="C9" s="15" t="n">
        <x:f>'元CSV'!B9</x:f>
        <x:v>46299</x:v>
      </x:c>
      <x:c r="D9" s="2" t="str">
        <x:f>'元CSV'!C9</x:f>
        <x:v>A101</x:v>
      </x:c>
      <x:c r="E9" s="2" t="str">
        <x:f>A9&amp;"|"&amp;D9</x:f>
        <x:v>Amazon例|A101</x:v>
      </x:c>
      <x:c r="F9" s="2" t="str">
        <x:f>_xlfn.IFNA(VLOOKUP(E9,'商品対応表'!$A$6:$C$20,2,FALSE),"未対応")</x:f>
        <x:v>SKU-001</x:v>
      </x:c>
      <x:c r="G9" s="11" t="n">
        <x:f>'元CSV'!D9</x:f>
        <x:v>4</x:v>
      </x:c>
      <x:c r="H9" s="11" t="n">
        <x:f>'元CSV'!E9</x:f>
        <x:v>1200</x:v>
      </x:c>
      <x:c r="I9" s="11" t="n">
        <x:f>G9*H9</x:f>
        <x:v>4800</x:v>
      </x:c>
      <x:c r="J9" s="11" t="n">
        <x:f>COUNTIFS($A$6:$A$29,A9,$B$6:$B$29,B9)</x:f>
        <x:v>1</x:v>
      </x:c>
    </x:row>
    <x:row r="10" ht="24" customHeight="1">
      <x:c r="A10" s="2" t="str">
        <x:f>"Amazon例"</x:f>
        <x:v>Amazon例</x:v>
      </x:c>
      <x:c r="B10" s="2" t="str">
        <x:f>'元CSV'!A10</x:f>
        <x:v>A005</x:v>
      </x:c>
      <x:c r="C10" s="15" t="n">
        <x:f>'元CSV'!B10</x:f>
        <x:v>46300</x:v>
      </x:c>
      <x:c r="D10" s="2" t="str">
        <x:f>'元CSV'!C10</x:f>
        <x:v>A104</x:v>
      </x:c>
      <x:c r="E10" s="2" t="str">
        <x:f>A10&amp;"|"&amp;D10</x:f>
        <x:v>Amazon例|A104</x:v>
      </x:c>
      <x:c r="F10" s="2" t="str">
        <x:f>_xlfn.IFNA(VLOOKUP(E10,'商品対応表'!$A$6:$C$20,2,FALSE),"未対応")</x:f>
        <x:v>SKU-004</x:v>
      </x:c>
      <x:c r="G10" s="11" t="n">
        <x:f>'元CSV'!D10</x:f>
        <x:v>5</x:v>
      </x:c>
      <x:c r="H10" s="11" t="n">
        <x:f>'元CSV'!E10</x:f>
        <x:v>800</x:v>
      </x:c>
      <x:c r="I10" s="11" t="n">
        <x:f>G10*H10</x:f>
        <x:v>4000</x:v>
      </x:c>
      <x:c r="J10" s="11" t="n">
        <x:f>COUNTIFS($A$6:$A$29,A10,$B$6:$B$29,B10)</x:f>
        <x:v>1</x:v>
      </x:c>
    </x:row>
    <x:row r="11" ht="24" customHeight="1">
      <x:c r="A11" s="2" t="str">
        <x:f>"Amazon例"</x:f>
        <x:v>Amazon例</x:v>
      </x:c>
      <x:c r="B11" s="2" t="str">
        <x:f>'元CSV'!A11</x:f>
        <x:v>A006</x:v>
      </x:c>
      <x:c r="C11" s="15" t="n">
        <x:f>'元CSV'!B11</x:f>
        <x:v>46301</x:v>
      </x:c>
      <x:c r="D11" s="2" t="str">
        <x:f>'元CSV'!C11</x:f>
        <x:v>A105</x:v>
      </x:c>
      <x:c r="E11" s="2" t="str">
        <x:f>A11&amp;"|"&amp;D11</x:f>
        <x:v>Amazon例|A105</x:v>
      </x:c>
      <x:c r="F11" s="2" t="str">
        <x:f>_xlfn.IFNA(VLOOKUP(E11,'商品対応表'!$A$6:$C$20,2,FALSE),"未対応")</x:f>
        <x:v>SKU-005</x:v>
      </x:c>
      <x:c r="G11" s="11" t="n">
        <x:f>'元CSV'!D11</x:f>
        <x:v>2</x:v>
      </x:c>
      <x:c r="H11" s="11" t="n">
        <x:f>'元CSV'!E11</x:f>
        <x:v>1500</x:v>
      </x:c>
      <x:c r="I11" s="11" t="n">
        <x:f>G11*H11</x:f>
        <x:v>3000</x:v>
      </x:c>
      <x:c r="J11" s="11" t="n">
        <x:f>COUNTIFS($A$6:$A$29,A11,$B$6:$B$29,B11)</x:f>
        <x:v>1</x:v>
      </x:c>
    </x:row>
    <x:row r="12" ht="24" customHeight="1">
      <x:c r="A12" s="2" t="str">
        <x:f>"Amazon例"</x:f>
        <x:v>Amazon例</x:v>
      </x:c>
      <x:c r="B12" s="2" t="str">
        <x:f>'元CSV'!A12</x:f>
        <x:v>A007</x:v>
      </x:c>
      <x:c r="C12" s="15" t="n">
        <x:f>'元CSV'!B12</x:f>
        <x:v>46302</x:v>
      </x:c>
      <x:c r="D12" s="2" t="str">
        <x:f>'元CSV'!C12</x:f>
        <x:v>A102</x:v>
      </x:c>
      <x:c r="E12" s="2" t="str">
        <x:f>A12&amp;"|"&amp;D12</x:f>
        <x:v>Amazon例|A102</x:v>
      </x:c>
      <x:c r="F12" s="2" t="str">
        <x:f>_xlfn.IFNA(VLOOKUP(E12,'商品対応表'!$A$6:$C$20,2,FALSE),"未対応")</x:f>
        <x:v>SKU-002</x:v>
      </x:c>
      <x:c r="G12" s="11" t="n">
        <x:f>'元CSV'!D12</x:f>
        <x:v>1</x:v>
      </x:c>
      <x:c r="H12" s="11" t="n">
        <x:f>'元CSV'!E12</x:f>
        <x:v>1800</x:v>
      </x:c>
      <x:c r="I12" s="11" t="n">
        <x:f>G12*H12</x:f>
        <x:v>1800</x:v>
      </x:c>
      <x:c r="J12" s="11" t="n">
        <x:f>COUNTIFS($A$6:$A$29,A12,$B$6:$B$29,B12)</x:f>
        <x:v>1</x:v>
      </x:c>
    </x:row>
    <x:row r="13" ht="24" customHeight="1">
      <x:c r="A13" s="2" t="str">
        <x:f>"Amazon例"</x:f>
        <x:v>Amazon例</x:v>
      </x:c>
      <x:c r="B13" s="2" t="str">
        <x:f>'元CSV'!A13</x:f>
        <x:v>A008</x:v>
      </x:c>
      <x:c r="C13" s="15" t="n">
        <x:f>'元CSV'!B13</x:f>
        <x:v>46303</x:v>
      </x:c>
      <x:c r="D13" s="2" t="str">
        <x:f>'元CSV'!C13</x:f>
        <x:v>A999</x:v>
      </x:c>
      <x:c r="E13" s="2" t="str">
        <x:f>A13&amp;"|"&amp;D13</x:f>
        <x:v>Amazon例|A999</x:v>
      </x:c>
      <x:c r="F13" s="2" t="str">
        <x:f>_xlfn.IFNA(VLOOKUP(E13,'商品対応表'!$A$6:$C$20,2,FALSE),"未対応")</x:f>
        <x:v>未対応</x:v>
      </x:c>
      <x:c r="G13" s="11" t="n">
        <x:f>'元CSV'!D13</x:f>
        <x:v>2</x:v>
      </x:c>
      <x:c r="H13" s="11" t="n">
        <x:f>'元CSV'!E13</x:f>
        <x:v>900</x:v>
      </x:c>
      <x:c r="I13" s="11" t="n">
        <x:f>G13*H13</x:f>
        <x:v>1800</x:v>
      </x:c>
      <x:c r="J13" s="11" t="n">
        <x:f>COUNTIFS($A$6:$A$29,A13,$B$6:$B$29,B13)</x:f>
        <x:v>1</x:v>
      </x:c>
    </x:row>
    <x:row r="14" ht="24" customHeight="1">
      <x:c r="A14" s="2" t="str">
        <x:f>"楽天例"</x:f>
        <x:v>楽天例</x:v>
      </x:c>
      <x:c r="B14" s="2" t="str">
        <x:f>'元CSV'!A18</x:f>
        <x:v>R001</x:v>
      </x:c>
      <x:c r="C14" s="15" t="n">
        <x:f>'元CSV'!B18</x:f>
        <x:v>46296</x:v>
      </x:c>
      <x:c r="D14" s="2" t="str">
        <x:f>'元CSV'!C18</x:f>
        <x:v>R101</x:v>
      </x:c>
      <x:c r="E14" s="2" t="str">
        <x:f>A14&amp;"|"&amp;D14</x:f>
        <x:v>楽天例|R101</x:v>
      </x:c>
      <x:c r="F14" s="2" t="str">
        <x:f>_xlfn.IFNA(VLOOKUP(E14,'商品対応表'!$A$6:$C$20,2,FALSE),"未対応")</x:f>
        <x:v>SKU-001</x:v>
      </x:c>
      <x:c r="G14" s="11" t="n">
        <x:f>'元CSV'!D18</x:f>
        <x:v>1</x:v>
      </x:c>
      <x:c r="H14" s="11" t="n">
        <x:f>IF(G14=0,"要確認",I14/G14)</x:f>
        <x:v>1200</x:v>
      </x:c>
      <x:c r="I14" s="11" t="n">
        <x:f>'元CSV'!E18</x:f>
        <x:v>1200</x:v>
      </x:c>
      <x:c r="J14" s="11" t="n">
        <x:f>COUNTIFS($A$6:$A$29,A14,$B$6:$B$29,B14)</x:f>
        <x:v>1</x:v>
      </x:c>
    </x:row>
    <x:row r="15" ht="24" customHeight="1">
      <x:c r="A15" s="2" t="str">
        <x:f>"楽天例"</x:f>
        <x:v>楽天例</x:v>
      </x:c>
      <x:c r="B15" s="2" t="str">
        <x:f>'元CSV'!A19</x:f>
        <x:v>R002</x:v>
      </x:c>
      <x:c r="C15" s="15" t="n">
        <x:f>'元CSV'!B19</x:f>
        <x:v>46297</x:v>
      </x:c>
      <x:c r="D15" s="2" t="str">
        <x:f>'元CSV'!C19</x:f>
        <x:v>R102</x:v>
      </x:c>
      <x:c r="E15" s="2" t="str">
        <x:f>A15&amp;"|"&amp;D15</x:f>
        <x:v>楽天例|R102</x:v>
      </x:c>
      <x:c r="F15" s="2" t="str">
        <x:f>_xlfn.IFNA(VLOOKUP(E15,'商品対応表'!$A$6:$C$20,2,FALSE),"未対応")</x:f>
        <x:v>SKU-002</x:v>
      </x:c>
      <x:c r="G15" s="11" t="n">
        <x:f>'元CSV'!D19</x:f>
        <x:v>2</x:v>
      </x:c>
      <x:c r="H15" s="11" t="n">
        <x:f>IF(G15=0,"要確認",I15/G15)</x:f>
        <x:v>1800</x:v>
      </x:c>
      <x:c r="I15" s="11" t="n">
        <x:f>'元CSV'!E19</x:f>
        <x:v>3600</x:v>
      </x:c>
      <x:c r="J15" s="11" t="n">
        <x:f>COUNTIFS($A$6:$A$29,A15,$B$6:$B$29,B15)</x:f>
        <x:v>1</x:v>
      </x:c>
    </x:row>
    <x:row r="16" ht="24" customHeight="1">
      <x:c r="A16" s="2" t="str">
        <x:f>"楽天例"</x:f>
        <x:v>楽天例</x:v>
      </x:c>
      <x:c r="B16" s="2" t="str">
        <x:f>'元CSV'!A20</x:f>
        <x:v>R003</x:v>
      </x:c>
      <x:c r="C16" s="15" t="n">
        <x:f>'元CSV'!B20</x:f>
        <x:v>46298</x:v>
      </x:c>
      <x:c r="D16" s="2" t="str">
        <x:f>'元CSV'!C20</x:f>
        <x:v>R103</x:v>
      </x:c>
      <x:c r="E16" s="2" t="str">
        <x:f>A16&amp;"|"&amp;D16</x:f>
        <x:v>楽天例|R103</x:v>
      </x:c>
      <x:c r="F16" s="2" t="str">
        <x:f>_xlfn.IFNA(VLOOKUP(E16,'商品対応表'!$A$6:$C$20,2,FALSE),"未対応")</x:f>
        <x:v>SKU-003</x:v>
      </x:c>
      <x:c r="G16" s="11" t="n">
        <x:f>'元CSV'!D20</x:f>
        <x:v>3</x:v>
      </x:c>
      <x:c r="H16" s="11" t="n">
        <x:f>IF(G16=0,"要確認",I16/G16)</x:f>
        <x:v>2500</x:v>
      </x:c>
      <x:c r="I16" s="11" t="n">
        <x:f>'元CSV'!E20</x:f>
        <x:v>7500</x:v>
      </x:c>
      <x:c r="J16" s="11" t="n">
        <x:f>COUNTIFS($A$6:$A$29,A16,$B$6:$B$29,B16)</x:f>
        <x:v>1</x:v>
      </x:c>
    </x:row>
    <x:row r="17" ht="24" customHeight="1">
      <x:c r="A17" s="2" t="str">
        <x:f>"楽天例"</x:f>
        <x:v>楽天例</x:v>
      </x:c>
      <x:c r="B17" s="2" t="str">
        <x:f>'元CSV'!A21</x:f>
        <x:v>R004</x:v>
      </x:c>
      <x:c r="C17" s="15" t="n">
        <x:f>'元CSV'!B21</x:f>
        <x:v>46299</x:v>
      </x:c>
      <x:c r="D17" s="2" t="str">
        <x:f>'元CSV'!C21</x:f>
        <x:v>R104</x:v>
      </x:c>
      <x:c r="E17" s="2" t="str">
        <x:f>A17&amp;"|"&amp;D17</x:f>
        <x:v>楽天例|R104</x:v>
      </x:c>
      <x:c r="F17" s="2" t="str">
        <x:f>_xlfn.IFNA(VLOOKUP(E17,'商品対応表'!$A$6:$C$20,2,FALSE),"未対応")</x:f>
        <x:v>SKU-004</x:v>
      </x:c>
      <x:c r="G17" s="11" t="n">
        <x:f>'元CSV'!D21</x:f>
        <x:v>2</x:v>
      </x:c>
      <x:c r="H17" s="11" t="n">
        <x:f>IF(G17=0,"要確認",I17/G17)</x:f>
        <x:v>800</x:v>
      </x:c>
      <x:c r="I17" s="11" t="n">
        <x:f>'元CSV'!E21</x:f>
        <x:v>1600</x:v>
      </x:c>
      <x:c r="J17" s="11" t="n">
        <x:f>COUNTIFS($A$6:$A$29,A17,$B$6:$B$29,B17)</x:f>
        <x:v>1</x:v>
      </x:c>
    </x:row>
    <x:row r="18" ht="24" customHeight="1">
      <x:c r="A18" s="2" t="str">
        <x:f>"楽天例"</x:f>
        <x:v>楽天例</x:v>
      </x:c>
      <x:c r="B18" s="2" t="str">
        <x:f>'元CSV'!A22</x:f>
        <x:v>R005</x:v>
      </x:c>
      <x:c r="C18" s="15" t="n">
        <x:f>'元CSV'!B22</x:f>
        <x:v>46300</x:v>
      </x:c>
      <x:c r="D18" s="2" t="str">
        <x:f>'元CSV'!C22</x:f>
        <x:v>R105</x:v>
      </x:c>
      <x:c r="E18" s="2" t="str">
        <x:f>A18&amp;"|"&amp;D18</x:f>
        <x:v>楽天例|R105</x:v>
      </x:c>
      <x:c r="F18" s="2" t="str">
        <x:f>_xlfn.IFNA(VLOOKUP(E18,'商品対応表'!$A$6:$C$20,2,FALSE),"未対応")</x:f>
        <x:v>SKU-005</x:v>
      </x:c>
      <x:c r="G18" s="11" t="n">
        <x:f>'元CSV'!D22</x:f>
        <x:v>4</x:v>
      </x:c>
      <x:c r="H18" s="11" t="n">
        <x:f>IF(G18=0,"要確認",I18/G18)</x:f>
        <x:v>1500</x:v>
      </x:c>
      <x:c r="I18" s="11" t="n">
        <x:f>'元CSV'!E22</x:f>
        <x:v>6000</x:v>
      </x:c>
      <x:c r="J18" s="11" t="n">
        <x:f>COUNTIFS($A$6:$A$29,A18,$B$6:$B$29,B18)</x:f>
        <x:v>1</x:v>
      </x:c>
    </x:row>
    <x:row r="19" ht="24" customHeight="1">
      <x:c r="A19" s="2" t="str">
        <x:f>"楽天例"</x:f>
        <x:v>楽天例</x:v>
      </x:c>
      <x:c r="B19" s="2" t="str">
        <x:f>'元CSV'!A23</x:f>
        <x:v>R006</x:v>
      </x:c>
      <x:c r="C19" s="15" t="n">
        <x:f>'元CSV'!B23</x:f>
        <x:v>46301</x:v>
      </x:c>
      <x:c r="D19" s="2" t="str">
        <x:f>'元CSV'!C23</x:f>
        <x:v>R101</x:v>
      </x:c>
      <x:c r="E19" s="2" t="str">
        <x:f>A19&amp;"|"&amp;D19</x:f>
        <x:v>楽天例|R101</x:v>
      </x:c>
      <x:c r="F19" s="2" t="str">
        <x:f>_xlfn.IFNA(VLOOKUP(E19,'商品対応表'!$A$6:$C$20,2,FALSE),"未対応")</x:f>
        <x:v>SKU-001</x:v>
      </x:c>
      <x:c r="G19" s="11" t="n">
        <x:f>'元CSV'!D23</x:f>
        <x:v>2</x:v>
      </x:c>
      <x:c r="H19" s="11" t="n">
        <x:f>IF(G19=0,"要確認",I19/G19)</x:f>
        <x:v>1200</x:v>
      </x:c>
      <x:c r="I19" s="11" t="n">
        <x:f>'元CSV'!E23</x:f>
        <x:v>2400</x:v>
      </x:c>
      <x:c r="J19" s="11" t="n">
        <x:f>COUNTIFS($A$6:$A$29,A19,$B$6:$B$29,B19)</x:f>
        <x:v>1</x:v>
      </x:c>
    </x:row>
    <x:row r="20" ht="24" customHeight="1">
      <x:c r="A20" s="2" t="str">
        <x:f>"楽天例"</x:f>
        <x:v>楽天例</x:v>
      </x:c>
      <x:c r="B20" s="2" t="str">
        <x:f>'元CSV'!A24</x:f>
        <x:v>R007</x:v>
      </x:c>
      <x:c r="C20" s="15" t="n">
        <x:f>'元CSV'!B24</x:f>
        <x:v>46302</x:v>
      </x:c>
      <x:c r="D20" s="2" t="str">
        <x:f>'元CSV'!C24</x:f>
        <x:v>R103</x:v>
      </x:c>
      <x:c r="E20" s="2" t="str">
        <x:f>A20&amp;"|"&amp;D20</x:f>
        <x:v>楽天例|R103</x:v>
      </x:c>
      <x:c r="F20" s="2" t="str">
        <x:f>_xlfn.IFNA(VLOOKUP(E20,'商品対応表'!$A$6:$C$20,2,FALSE),"未対応")</x:f>
        <x:v>SKU-003</x:v>
      </x:c>
      <x:c r="G20" s="11" t="n">
        <x:f>'元CSV'!D24</x:f>
        <x:v>1</x:v>
      </x:c>
      <x:c r="H20" s="11" t="n">
        <x:f>IF(G20=0,"要確認",I20/G20)</x:f>
        <x:v>2500</x:v>
      </x:c>
      <x:c r="I20" s="11" t="n">
        <x:f>'元CSV'!E24</x:f>
        <x:v>2500</x:v>
      </x:c>
      <x:c r="J20" s="11" t="n">
        <x:f>COUNTIFS($A$6:$A$29,A20,$B$6:$B$29,B20)</x:f>
        <x:v>1</x:v>
      </x:c>
    </x:row>
    <x:row r="21" ht="24" customHeight="1">
      <x:c r="A21" s="2" t="str">
        <x:f>"楽天例"</x:f>
        <x:v>楽天例</x:v>
      </x:c>
      <x:c r="B21" s="2" t="str">
        <x:f>'元CSV'!A25</x:f>
        <x:v>R008</x:v>
      </x:c>
      <x:c r="C21" s="15" t="n">
        <x:f>'元CSV'!B25</x:f>
        <x:v>46303</x:v>
      </x:c>
      <x:c r="D21" s="2" t="str">
        <x:f>'元CSV'!C25</x:f>
        <x:v>R104</x:v>
      </x:c>
      <x:c r="E21" s="2" t="str">
        <x:f>A21&amp;"|"&amp;D21</x:f>
        <x:v>楽天例|R104</x:v>
      </x:c>
      <x:c r="F21" s="2" t="str">
        <x:f>_xlfn.IFNA(VLOOKUP(E21,'商品対応表'!$A$6:$C$20,2,FALSE),"未対応")</x:f>
        <x:v>SKU-004</x:v>
      </x:c>
      <x:c r="G21" s="11" t="n">
        <x:f>'元CSV'!D25</x:f>
        <x:v>1</x:v>
      </x:c>
      <x:c r="H21" s="11" t="n">
        <x:f>IF(G21=0,"要確認",I21/G21)</x:f>
        <x:v>800</x:v>
      </x:c>
      <x:c r="I21" s="11" t="n">
        <x:f>'元CSV'!E25</x:f>
        <x:v>800</x:v>
      </x:c>
      <x:c r="J21" s="11" t="n">
        <x:f>COUNTIFS($A$6:$A$29,A21,$B$6:$B$29,B21)</x:f>
        <x:v>1</x:v>
      </x:c>
    </x:row>
    <x:row r="22" ht="24" customHeight="1">
      <x:c r="A22" s="2" t="str">
        <x:f>"自社EC例"</x:f>
        <x:v>自社EC例</x:v>
      </x:c>
      <x:c r="B22" s="2" t="str">
        <x:f>'元CSV'!A30</x:f>
        <x:v>S001</x:v>
      </x:c>
      <x:c r="C22" s="15" t="n">
        <x:f>'元CSV'!B30</x:f>
        <x:v>46296</x:v>
      </x:c>
      <x:c r="D22" s="2" t="str">
        <x:f>'元CSV'!C30</x:f>
        <x:v>P001</x:v>
      </x:c>
      <x:c r="E22" s="2" t="str">
        <x:f>A22&amp;"|"&amp;D22</x:f>
        <x:v>自社EC例|P001</x:v>
      </x:c>
      <x:c r="F22" s="2" t="str">
        <x:f>_xlfn.IFNA(VLOOKUP(E22,'商品対応表'!$A$6:$C$20,2,FALSE),"未対応")</x:f>
        <x:v>SKU-001</x:v>
      </x:c>
      <x:c r="G22" s="11" t="n">
        <x:f>'元CSV'!D30</x:f>
        <x:v>3</x:v>
      </x:c>
      <x:c r="H22" s="11" t="n">
        <x:f>'元CSV'!E30</x:f>
        <x:v>1200</x:v>
      </x:c>
      <x:c r="I22" s="11" t="n">
        <x:f>G22*H22</x:f>
        <x:v>3600</x:v>
      </x:c>
      <x:c r="J22" s="11" t="n">
        <x:f>COUNTIFS($A$6:$A$29,A22,$B$6:$B$29,B22)</x:f>
        <x:v>1</x:v>
      </x:c>
    </x:row>
    <x:row r="23" ht="24" customHeight="1">
      <x:c r="A23" s="2" t="str">
        <x:f>"自社EC例"</x:f>
        <x:v>自社EC例</x:v>
      </x:c>
      <x:c r="B23" s="2" t="str">
        <x:f>'元CSV'!A31</x:f>
        <x:v>S002</x:v>
      </x:c>
      <x:c r="C23" s="15" t="n">
        <x:f>'元CSV'!B31</x:f>
        <x:v>46297</x:v>
      </x:c>
      <x:c r="D23" s="2" t="str">
        <x:f>'元CSV'!C31</x:f>
        <x:v>P002</x:v>
      </x:c>
      <x:c r="E23" s="2" t="str">
        <x:f>A23&amp;"|"&amp;D23</x:f>
        <x:v>自社EC例|P002</x:v>
      </x:c>
      <x:c r="F23" s="2" t="str">
        <x:f>_xlfn.IFNA(VLOOKUP(E23,'商品対応表'!$A$6:$C$20,2,FALSE),"未対応")</x:f>
        <x:v>SKU-002</x:v>
      </x:c>
      <x:c r="G23" s="11" t="n">
        <x:f>'元CSV'!D31</x:f>
        <x:v>1</x:v>
      </x:c>
      <x:c r="H23" s="11" t="n">
        <x:f>'元CSV'!E31</x:f>
        <x:v>1800</x:v>
      </x:c>
      <x:c r="I23" s="11" t="n">
        <x:f>G23*H23</x:f>
        <x:v>1800</x:v>
      </x:c>
      <x:c r="J23" s="11" t="n">
        <x:f>COUNTIFS($A$6:$A$29,A23,$B$6:$B$29,B23)</x:f>
        <x:v>1</x:v>
      </x:c>
    </x:row>
    <x:row r="24" ht="24" customHeight="1">
      <x:c r="A24" s="2" t="str">
        <x:f>"自社EC例"</x:f>
        <x:v>自社EC例</x:v>
      </x:c>
      <x:c r="B24" s="2" t="str">
        <x:f>'元CSV'!A32</x:f>
        <x:v>S003</x:v>
      </x:c>
      <x:c r="C24" s="15" t="n">
        <x:f>'元CSV'!B32</x:f>
        <x:v>46298</x:v>
      </x:c>
      <x:c r="D24" s="2" t="str">
        <x:f>'元CSV'!C32</x:f>
        <x:v>P003</x:v>
      </x:c>
      <x:c r="E24" s="2" t="str">
        <x:f>A24&amp;"|"&amp;D24</x:f>
        <x:v>自社EC例|P003</x:v>
      </x:c>
      <x:c r="F24" s="2" t="str">
        <x:f>_xlfn.IFNA(VLOOKUP(E24,'商品対応表'!$A$6:$C$20,2,FALSE),"未対応")</x:f>
        <x:v>SKU-003</x:v>
      </x:c>
      <x:c r="G24" s="11" t="n">
        <x:f>'元CSV'!D32</x:f>
        <x:v>2</x:v>
      </x:c>
      <x:c r="H24" s="11" t="n">
        <x:f>'元CSV'!E32</x:f>
        <x:v>2500</x:v>
      </x:c>
      <x:c r="I24" s="11" t="n">
        <x:f>G24*H24</x:f>
        <x:v>5000</x:v>
      </x:c>
      <x:c r="J24" s="11" t="n">
        <x:f>COUNTIFS($A$6:$A$29,A24,$B$6:$B$29,B24)</x:f>
        <x:v>1</x:v>
      </x:c>
    </x:row>
    <x:row r="25" ht="24" customHeight="1">
      <x:c r="A25" s="2" t="str">
        <x:f>"自社EC例"</x:f>
        <x:v>自社EC例</x:v>
      </x:c>
      <x:c r="B25" s="2" t="str">
        <x:f>'元CSV'!A33</x:f>
        <x:v>S004</x:v>
      </x:c>
      <x:c r="C25" s="15" t="n">
        <x:f>'元CSV'!B33</x:f>
        <x:v>46299</x:v>
      </x:c>
      <x:c r="D25" s="2" t="str">
        <x:f>'元CSV'!C33</x:f>
        <x:v>P004</x:v>
      </x:c>
      <x:c r="E25" s="2" t="str">
        <x:f>A25&amp;"|"&amp;D25</x:f>
        <x:v>自社EC例|P004</x:v>
      </x:c>
      <x:c r="F25" s="2" t="str">
        <x:f>_xlfn.IFNA(VLOOKUP(E25,'商品対応表'!$A$6:$C$20,2,FALSE),"未対応")</x:f>
        <x:v>SKU-004</x:v>
      </x:c>
      <x:c r="G25" s="11" t="n">
        <x:f>'元CSV'!D33</x:f>
        <x:v>4</x:v>
      </x:c>
      <x:c r="H25" s="11" t="n">
        <x:f>'元CSV'!E33</x:f>
        <x:v>800</x:v>
      </x:c>
      <x:c r="I25" s="11" t="n">
        <x:f>G25*H25</x:f>
        <x:v>3200</x:v>
      </x:c>
      <x:c r="J25" s="11" t="n">
        <x:f>COUNTIFS($A$6:$A$29,A25,$B$6:$B$29,B25)</x:f>
        <x:v>1</x:v>
      </x:c>
    </x:row>
    <x:row r="26" ht="24" customHeight="1">
      <x:c r="A26" s="2" t="str">
        <x:f>"自社EC例"</x:f>
        <x:v>自社EC例</x:v>
      </x:c>
      <x:c r="B26" s="2" t="str">
        <x:f>'元CSV'!A34</x:f>
        <x:v>S005</x:v>
      </x:c>
      <x:c r="C26" s="15" t="n">
        <x:f>'元CSV'!B34</x:f>
        <x:v>46300</x:v>
      </x:c>
      <x:c r="D26" s="2" t="str">
        <x:f>'元CSV'!C34</x:f>
        <x:v>P005</x:v>
      </x:c>
      <x:c r="E26" s="2" t="str">
        <x:f>A26&amp;"|"&amp;D26</x:f>
        <x:v>自社EC例|P005</x:v>
      </x:c>
      <x:c r="F26" s="2" t="str">
        <x:f>_xlfn.IFNA(VLOOKUP(E26,'商品対応表'!$A$6:$C$20,2,FALSE),"未対応")</x:f>
        <x:v>SKU-005</x:v>
      </x:c>
      <x:c r="G26" s="11" t="n">
        <x:f>'元CSV'!D34</x:f>
        <x:v>1</x:v>
      </x:c>
      <x:c r="H26" s="11" t="n">
        <x:f>'元CSV'!E34</x:f>
        <x:v>1500</x:v>
      </x:c>
      <x:c r="I26" s="11" t="n">
        <x:f>G26*H26</x:f>
        <x:v>1500</x:v>
      </x:c>
      <x:c r="J26" s="11" t="n">
        <x:f>COUNTIFS($A$6:$A$29,A26,$B$6:$B$29,B26)</x:f>
        <x:v>1</x:v>
      </x:c>
    </x:row>
    <x:row r="27" ht="24" customHeight="1">
      <x:c r="A27" s="2" t="str">
        <x:f>"自社EC例"</x:f>
        <x:v>自社EC例</x:v>
      </x:c>
      <x:c r="B27" s="2" t="str">
        <x:f>'元CSV'!A35</x:f>
        <x:v>S006</x:v>
      </x:c>
      <x:c r="C27" s="15" t="n">
        <x:f>'元CSV'!B35</x:f>
        <x:v>46301</x:v>
      </x:c>
      <x:c r="D27" s="2" t="str">
        <x:f>'元CSV'!C35</x:f>
        <x:v>P001</x:v>
      </x:c>
      <x:c r="E27" s="2" t="str">
        <x:f>A27&amp;"|"&amp;D27</x:f>
        <x:v>自社EC例|P001</x:v>
      </x:c>
      <x:c r="F27" s="2" t="str">
        <x:f>_xlfn.IFNA(VLOOKUP(E27,'商品対応表'!$A$6:$C$20,2,FALSE),"未対応")</x:f>
        <x:v>SKU-001</x:v>
      </x:c>
      <x:c r="G27" s="11" t="n">
        <x:f>'元CSV'!D35</x:f>
        <x:v>1</x:v>
      </x:c>
      <x:c r="H27" s="11" t="n">
        <x:f>'元CSV'!E35</x:f>
        <x:v>1200</x:v>
      </x:c>
      <x:c r="I27" s="11" t="n">
        <x:f>G27*H27</x:f>
        <x:v>1200</x:v>
      </x:c>
      <x:c r="J27" s="11" t="n">
        <x:f>COUNTIFS($A$6:$A$29,A27,$B$6:$B$29,B27)</x:f>
        <x:v>1</x:v>
      </x:c>
    </x:row>
    <x:row r="28" ht="24" customHeight="1">
      <x:c r="A28" s="2" t="str">
        <x:f>"自社EC例"</x:f>
        <x:v>自社EC例</x:v>
      </x:c>
      <x:c r="B28" s="2" t="str">
        <x:f>'元CSV'!A36</x:f>
        <x:v>S007</x:v>
      </x:c>
      <x:c r="C28" s="15" t="n">
        <x:f>'元CSV'!B36</x:f>
        <x:v>46302</x:v>
      </x:c>
      <x:c r="D28" s="2" t="str">
        <x:f>'元CSV'!C36</x:f>
        <x:v>P005</x:v>
      </x:c>
      <x:c r="E28" s="2" t="str">
        <x:f>A28&amp;"|"&amp;D28</x:f>
        <x:v>自社EC例|P005</x:v>
      </x:c>
      <x:c r="F28" s="2" t="str">
        <x:f>_xlfn.IFNA(VLOOKUP(E28,'商品対応表'!$A$6:$C$20,2,FALSE),"未対応")</x:f>
        <x:v>SKU-005</x:v>
      </x:c>
      <x:c r="G28" s="11" t="n">
        <x:f>'元CSV'!D36</x:f>
        <x:v>3</x:v>
      </x:c>
      <x:c r="H28" s="11" t="n">
        <x:f>'元CSV'!E36</x:f>
        <x:v>1500</x:v>
      </x:c>
      <x:c r="I28" s="11" t="n">
        <x:f>G28*H28</x:f>
        <x:v>4500</x:v>
      </x:c>
      <x:c r="J28" s="11" t="n">
        <x:f>COUNTIFS($A$6:$A$29,A28,$B$6:$B$29,B28)</x:f>
        <x:v>1</x:v>
      </x:c>
    </x:row>
    <x:row r="29" ht="24" customHeight="1">
      <x:c r="A29" s="2" t="str">
        <x:f>"自社EC例"</x:f>
        <x:v>自社EC例</x:v>
      </x:c>
      <x:c r="B29" s="2" t="str">
        <x:f>'元CSV'!A37</x:f>
        <x:v>S008</x:v>
      </x:c>
      <x:c r="C29" s="15" t="n">
        <x:f>'元CSV'!B37</x:f>
        <x:v>46303</x:v>
      </x:c>
      <x:c r="D29" s="2" t="str">
        <x:f>'元CSV'!C37</x:f>
        <x:v>P002</x:v>
      </x:c>
      <x:c r="E29" s="2" t="str">
        <x:f>A29&amp;"|"&amp;D29</x:f>
        <x:v>自社EC例|P002</x:v>
      </x:c>
      <x:c r="F29" s="2" t="str">
        <x:f>_xlfn.IFNA(VLOOKUP(E29,'商品対応表'!$A$6:$C$20,2,FALSE),"未対応")</x:f>
        <x:v>SKU-002</x:v>
      </x:c>
      <x:c r="G29" s="11" t="n">
        <x:f>'元CSV'!D37</x:f>
        <x:v>2</x:v>
      </x:c>
      <x:c r="H29" s="11" t="n">
        <x:f>'元CSV'!E37</x:f>
        <x:v>1800</x:v>
      </x:c>
      <x:c r="I29" s="11" t="n">
        <x:f>G29*H29</x:f>
        <x:v>3600</x:v>
      </x:c>
      <x:c r="J29" s="11" t="n">
        <x:f>COUNTIFS($A$6:$A$29,A29,$B$6:$B$29,B29)</x:f>
        <x:v>1</x:v>
      </x:c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conditionalFormatting sqref="F6:F29">
    <x:cfRule type="containsText" dxfId="1" priority="1" operator="containsText" text="未対応"/>
  </x:conditionalFormatting>
  <x:conditionalFormatting sqref="J6:J29">
    <x:cfRule type="cellIs" dxfId="2" priority="2" operator="greaterThan">
      <x:formula>1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219999313354492" hidden="0" customWidth="1"/>
    <x:col min="2" max="2" width="15" hidden="0" customWidth="1"/>
    <x:col min="3" max="3" width="17.219999313354492" hidden="0" customWidth="1"/>
    <x:col min="4" max="4" width="15" hidden="0" customWidth="1"/>
    <x:col min="5" max="5" width="16.110000610351562" hidden="0" customWidth="1"/>
    <x:col min="6" max="6" width="5.559999942779541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商品コードの対応表</x:v>
      </x:c>
      <x:c r="B2" s="2"/>
      <x:c r="C2" s="2"/>
      <x:c r="D2" s="2"/>
      <x:c r="E2" s="2"/>
      <x:c r="F2" s="2"/>
    </x:row>
    <x:row r="3" ht="24" customHeight="1">
      <x:c r="A3" s="2" t="str">
        <x:v>同じ商品でもコードが異なります。照合キーは「モール＋元商品コード」です。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9" customHeight="1">
      <x:c r="A5" s="7" t="str">
        <x:v>照合キー</x:v>
      </x:c>
      <x:c r="B5" s="7" t="str">
        <x:v>共通SKU</x:v>
      </x:c>
      <x:c r="C5" s="7" t="str">
        <x:v>商品名</x:v>
      </x:c>
      <x:c r="D5" s="7" t="str">
        <x:v>モール</x:v>
      </x:c>
      <x:c r="E5" s="7" t="str">
        <x:v>元商品コード</x:v>
      </x:c>
      <x:c r="F5" s="7" t="str">
        <x:v>備考</x:v>
      </x:c>
    </x:row>
    <x:row r="6" ht="24" customHeight="1">
      <x:c r="A6" s="2" t="str">
        <x:f>D6&amp;"|"&amp;E6</x:f>
        <x:v>Amazon例|A101</x:v>
      </x:c>
      <x:c r="B6" s="2" t="str">
        <x:v>SKU-001</x:v>
      </x:c>
      <x:c r="C6" s="2" t="str">
        <x:v>湯のみ</x:v>
      </x:c>
      <x:c r="D6" s="2" t="str">
        <x:v>Amazon例</x:v>
      </x:c>
      <x:c r="E6" s="2" t="str">
        <x:v>A101</x:v>
      </x:c>
      <x:c r="F6" s="2"/>
    </x:row>
    <x:row r="7" ht="24" customHeight="1">
      <x:c r="A7" s="2" t="str">
        <x:f>D7&amp;"|"&amp;E7</x:f>
        <x:v>Amazon例|A102</x:v>
      </x:c>
      <x:c r="B7" s="2" t="str">
        <x:v>SKU-002</x:v>
      </x:c>
      <x:c r="C7" s="2" t="str">
        <x:v>収納ボックス</x:v>
      </x:c>
      <x:c r="D7" s="2" t="str">
        <x:v>Amazon例</x:v>
      </x:c>
      <x:c r="E7" s="2" t="str">
        <x:v>A102</x:v>
      </x:c>
      <x:c r="F7" s="2"/>
    </x:row>
    <x:row r="8" ht="24" customHeight="1">
      <x:c r="A8" s="2" t="str">
        <x:f>D8&amp;"|"&amp;E8</x:f>
        <x:v>Amazon例|A103</x:v>
      </x:c>
      <x:c r="B8" s="2" t="str">
        <x:v>SKU-003</x:v>
      </x:c>
      <x:c r="C8" s="2" t="str">
        <x:v>トートバッグ</x:v>
      </x:c>
      <x:c r="D8" s="2" t="str">
        <x:v>Amazon例</x:v>
      </x:c>
      <x:c r="E8" s="2" t="str">
        <x:v>A103</x:v>
      </x:c>
      <x:c r="F8" s="2"/>
    </x:row>
    <x:row r="9" ht="24" customHeight="1">
      <x:c r="A9" s="2" t="str">
        <x:f>D9&amp;"|"&amp;E9</x:f>
        <x:v>Amazon例|A104</x:v>
      </x:c>
      <x:c r="B9" s="2" t="str">
        <x:v>SKU-004</x:v>
      </x:c>
      <x:c r="C9" s="2" t="str">
        <x:v>充電ケーブル</x:v>
      </x:c>
      <x:c r="D9" s="2" t="str">
        <x:v>Amazon例</x:v>
      </x:c>
      <x:c r="E9" s="2" t="str">
        <x:v>A104</x:v>
      </x:c>
      <x:c r="F9" s="2"/>
    </x:row>
    <x:row r="10" ht="24" customHeight="1">
      <x:c r="A10" s="2" t="str">
        <x:f>D10&amp;"|"&amp;E10</x:f>
        <x:v>Amazon例|A105</x:v>
      </x:c>
      <x:c r="B10" s="2" t="str">
        <x:v>SKU-005</x:v>
      </x:c>
      <x:c r="C10" s="2" t="str">
        <x:v>マグカップ</x:v>
      </x:c>
      <x:c r="D10" s="2" t="str">
        <x:v>Amazon例</x:v>
      </x:c>
      <x:c r="E10" s="2" t="str">
        <x:v>A105</x:v>
      </x:c>
      <x:c r="F10" s="2"/>
    </x:row>
    <x:row r="11" ht="24" customHeight="1">
      <x:c r="A11" s="2" t="str">
        <x:f>D11&amp;"|"&amp;E11</x:f>
        <x:v>楽天例|R101</x:v>
      </x:c>
      <x:c r="B11" s="2" t="str">
        <x:v>SKU-001</x:v>
      </x:c>
      <x:c r="C11" s="2" t="str">
        <x:v>湯のみ</x:v>
      </x:c>
      <x:c r="D11" s="2" t="str">
        <x:v>楽天例</x:v>
      </x:c>
      <x:c r="E11" s="2" t="str">
        <x:v>R101</x:v>
      </x:c>
      <x:c r="F11" s="2"/>
    </x:row>
    <x:row r="12" ht="24" customHeight="1">
      <x:c r="A12" s="2" t="str">
        <x:f>D12&amp;"|"&amp;E12</x:f>
        <x:v>楽天例|R102</x:v>
      </x:c>
      <x:c r="B12" s="2" t="str">
        <x:v>SKU-002</x:v>
      </x:c>
      <x:c r="C12" s="2" t="str">
        <x:v>収納ボックス</x:v>
      </x:c>
      <x:c r="D12" s="2" t="str">
        <x:v>楽天例</x:v>
      </x:c>
      <x:c r="E12" s="2" t="str">
        <x:v>R102</x:v>
      </x:c>
      <x:c r="F12" s="2"/>
    </x:row>
    <x:row r="13" ht="24" customHeight="1">
      <x:c r="A13" s="2" t="str">
        <x:f>D13&amp;"|"&amp;E13</x:f>
        <x:v>楽天例|R103</x:v>
      </x:c>
      <x:c r="B13" s="2" t="str">
        <x:v>SKU-003</x:v>
      </x:c>
      <x:c r="C13" s="2" t="str">
        <x:v>トートバッグ</x:v>
      </x:c>
      <x:c r="D13" s="2" t="str">
        <x:v>楽天例</x:v>
      </x:c>
      <x:c r="E13" s="2" t="str">
        <x:v>R103</x:v>
      </x:c>
      <x:c r="F13" s="2"/>
    </x:row>
    <x:row r="14" ht="24" customHeight="1">
      <x:c r="A14" s="2" t="str">
        <x:f>D14&amp;"|"&amp;E14</x:f>
        <x:v>楽天例|R104</x:v>
      </x:c>
      <x:c r="B14" s="2" t="str">
        <x:v>SKU-004</x:v>
      </x:c>
      <x:c r="C14" s="2" t="str">
        <x:v>充電ケーブル</x:v>
      </x:c>
      <x:c r="D14" s="2" t="str">
        <x:v>楽天例</x:v>
      </x:c>
      <x:c r="E14" s="2" t="str">
        <x:v>R104</x:v>
      </x:c>
      <x:c r="F14" s="2"/>
    </x:row>
    <x:row r="15" ht="24" customHeight="1">
      <x:c r="A15" s="2" t="str">
        <x:f>D15&amp;"|"&amp;E15</x:f>
        <x:v>楽天例|R105</x:v>
      </x:c>
      <x:c r="B15" s="2" t="str">
        <x:v>SKU-005</x:v>
      </x:c>
      <x:c r="C15" s="2" t="str">
        <x:v>マグカップ</x:v>
      </x:c>
      <x:c r="D15" s="2" t="str">
        <x:v>楽天例</x:v>
      </x:c>
      <x:c r="E15" s="2" t="str">
        <x:v>R105</x:v>
      </x:c>
      <x:c r="F15" s="2"/>
    </x:row>
    <x:row r="16" ht="24" customHeight="1">
      <x:c r="A16" s="2" t="str">
        <x:f>D16&amp;"|"&amp;E16</x:f>
        <x:v>自社EC例|P001</x:v>
      </x:c>
      <x:c r="B16" s="2" t="str">
        <x:v>SKU-001</x:v>
      </x:c>
      <x:c r="C16" s="2" t="str">
        <x:v>湯のみ</x:v>
      </x:c>
      <x:c r="D16" s="2" t="str">
        <x:v>自社EC例</x:v>
      </x:c>
      <x:c r="E16" s="2" t="str">
        <x:v>P001</x:v>
      </x:c>
      <x:c r="F16" s="2"/>
    </x:row>
    <x:row r="17" ht="24" customHeight="1">
      <x:c r="A17" s="2" t="str">
        <x:f>D17&amp;"|"&amp;E17</x:f>
        <x:v>自社EC例|P002</x:v>
      </x:c>
      <x:c r="B17" s="2" t="str">
        <x:v>SKU-002</x:v>
      </x:c>
      <x:c r="C17" s="2" t="str">
        <x:v>収納ボックス</x:v>
      </x:c>
      <x:c r="D17" s="2" t="str">
        <x:v>自社EC例</x:v>
      </x:c>
      <x:c r="E17" s="2" t="str">
        <x:v>P002</x:v>
      </x:c>
      <x:c r="F17" s="2"/>
    </x:row>
    <x:row r="18" ht="24" customHeight="1">
      <x:c r="A18" s="2" t="str">
        <x:f>D18&amp;"|"&amp;E18</x:f>
        <x:v>自社EC例|P003</x:v>
      </x:c>
      <x:c r="B18" s="2" t="str">
        <x:v>SKU-003</x:v>
      </x:c>
      <x:c r="C18" s="2" t="str">
        <x:v>トートバッグ</x:v>
      </x:c>
      <x:c r="D18" s="2" t="str">
        <x:v>自社EC例</x:v>
      </x:c>
      <x:c r="E18" s="2" t="str">
        <x:v>P003</x:v>
      </x:c>
      <x:c r="F18" s="2"/>
    </x:row>
    <x:row r="19" ht="24" customHeight="1">
      <x:c r="A19" s="2" t="str">
        <x:f>D19&amp;"|"&amp;E19</x:f>
        <x:v>自社EC例|P004</x:v>
      </x:c>
      <x:c r="B19" s="2" t="str">
        <x:v>SKU-004</x:v>
      </x:c>
      <x:c r="C19" s="2" t="str">
        <x:v>充電ケーブル</x:v>
      </x:c>
      <x:c r="D19" s="2" t="str">
        <x:v>自社EC例</x:v>
      </x:c>
      <x:c r="E19" s="2" t="str">
        <x:v>P004</x:v>
      </x:c>
      <x:c r="F19" s="2"/>
    </x:row>
    <x:row r="20" ht="24" customHeight="1">
      <x:c r="A20" s="2" t="str">
        <x:f>D20&amp;"|"&amp;E20</x:f>
        <x:v>自社EC例|P005</x:v>
      </x:c>
      <x:c r="B20" s="2" t="str">
        <x:v>SKU-005</x:v>
      </x:c>
      <x:c r="C20" s="2" t="str">
        <x:v>マグカップ</x:v>
      </x:c>
      <x:c r="D20" s="2" t="str">
        <x:v>自社EC例</x:v>
      </x:c>
      <x:c r="E20" s="2" t="str">
        <x:v>P005</x:v>
      </x:c>
      <x:c r="F20" s="2"/>
    </x:row>
    <x:row r="21" ht="24" customHeight="1">
      <x:c r="A21" s="2" t="str">
        <x:v>教材用の対応表です。実際のモール仕様とは異なります。A999 は意図的に未登録です。</x:v>
      </x:c>
      <x:c r="B21" s="2"/>
      <x:c r="C21" s="2"/>
      <x:c r="D21" s="2"/>
      <x:c r="E21" s="2"/>
      <x:c r="F21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780000686645508" hidden="0" customWidth="1"/>
    <x:col min="2" max="2" width="15.5600004196167" hidden="0" customWidth="1"/>
    <x:col min="3" max="3" width="16.670000076293945" hidden="0" customWidth="1"/>
    <x:col min="4" max="4" width="15" hidden="0" customWidth="1"/>
    <x:col min="5" max="5" width="20" hidden="0" customWidth="1"/>
  </x:cols>
  <x:sheetData>
    <x:row r="1" ht="24" customHeight="1">
      <x:c r="A1" s="2"/>
      <x:c r="B1" s="2"/>
      <x:c r="C1" s="2"/>
      <x:c r="D1" s="2"/>
      <x:c r="E1" s="2"/>
    </x:row>
    <x:row r="2" ht="24" customHeight="1">
      <x:c r="A2" s="3" t="str">
        <x:v>教材の元CSV（3ファイル）</x:v>
      </x:c>
      <x:c r="B2" s="2"/>
      <x:c r="C2" s="2"/>
      <x:c r="D2" s="2"/>
      <x:c r="E2" s="2"/>
    </x:row>
    <x:row r="3" ht="24" customHeight="1">
      <x:c r="A3" s="2" t="str">
        <x:v>Arke作成の架空データ。実モールの出力仕様・顧客情報ではありません。すべて商品代金、円・税抜。</x:v>
      </x:c>
      <x:c r="B3" s="2"/>
      <x:c r="C3" s="2"/>
      <x:c r="D3" s="2"/>
      <x:c r="E3" s="2"/>
    </x:row>
    <x:row r="4" ht="24" customHeight="1">
      <x:c r="A4" s="2" t="str">
        <x:v>Amazon例 / amazon-sample.csv</x:v>
      </x:c>
      <x:c r="B4" s="2"/>
      <x:c r="C4" s="2"/>
      <x:c r="D4" s="2"/>
      <x:c r="E4" s="2"/>
    </x:row>
    <x:row r="5" ht="29" customHeight="1">
      <x:c r="A5" s="7" t="str">
        <x:v>明細ID</x:v>
      </x:c>
      <x:c r="B5" s="7" t="str">
        <x:v>販売日</x:v>
      </x:c>
      <x:c r="C5" s="7" t="str">
        <x:v>出品者SKU</x:v>
      </x:c>
      <x:c r="D5" s="7" t="str">
        <x:v>販売数</x:v>
      </x:c>
      <x:c r="E5" s="7" t="str">
        <x:v>商品単価_円</x:v>
      </x:c>
    </x:row>
    <x:row r="6" ht="24" customHeight="1">
      <x:c r="A6" s="2" t="str">
        <x:v>A001</x:v>
      </x:c>
      <x:c r="B6" s="15" t="d">
        <x:v>2026-10-01T00:00:00.000Z</x:v>
      </x:c>
      <x:c r="C6" s="2" t="str">
        <x:v>A101</x:v>
      </x:c>
      <x:c r="D6" s="11" t="n">
        <x:v>2</x:v>
      </x:c>
      <x:c r="E6" s="11" t="n">
        <x:v>1200</x:v>
      </x:c>
    </x:row>
    <x:row r="7" ht="24" customHeight="1">
      <x:c r="A7" s="2" t="str">
        <x:v>A002</x:v>
      </x:c>
      <x:c r="B7" s="15" t="d">
        <x:v>2026-10-02T00:00:00.000Z</x:v>
      </x:c>
      <x:c r="C7" s="2" t="str">
        <x:v>A102</x:v>
      </x:c>
      <x:c r="D7" s="11" t="n">
        <x:v>3</x:v>
      </x:c>
      <x:c r="E7" s="11" t="n">
        <x:v>1800</x:v>
      </x:c>
    </x:row>
    <x:row r="8" ht="24" customHeight="1">
      <x:c r="A8" s="2" t="str">
        <x:v>A003</x:v>
      </x:c>
      <x:c r="B8" s="15" t="d">
        <x:v>2026-10-03T00:00:00.000Z</x:v>
      </x:c>
      <x:c r="C8" s="2" t="str">
        <x:v>A103</x:v>
      </x:c>
      <x:c r="D8" s="11" t="n">
        <x:v>1</x:v>
      </x:c>
      <x:c r="E8" s="11" t="n">
        <x:v>2500</x:v>
      </x:c>
    </x:row>
    <x:row r="9" ht="24" customHeight="1">
      <x:c r="A9" s="2" t="str">
        <x:v>A004</x:v>
      </x:c>
      <x:c r="B9" s="15" t="d">
        <x:v>2026-10-04T00:00:00.000Z</x:v>
      </x:c>
      <x:c r="C9" s="2" t="str">
        <x:v>A101</x:v>
      </x:c>
      <x:c r="D9" s="11" t="n">
        <x:v>4</x:v>
      </x:c>
      <x:c r="E9" s="11" t="n">
        <x:v>1200</x:v>
      </x:c>
    </x:row>
    <x:row r="10" ht="24" customHeight="1">
      <x:c r="A10" s="2" t="str">
        <x:v>A005</x:v>
      </x:c>
      <x:c r="B10" s="15" t="d">
        <x:v>2026-10-05T00:00:00.000Z</x:v>
      </x:c>
      <x:c r="C10" s="2" t="str">
        <x:v>A104</x:v>
      </x:c>
      <x:c r="D10" s="11" t="n">
        <x:v>5</x:v>
      </x:c>
      <x:c r="E10" s="11" t="n">
        <x:v>800</x:v>
      </x:c>
    </x:row>
    <x:row r="11" ht="24" customHeight="1">
      <x:c r="A11" s="2" t="str">
        <x:v>A006</x:v>
      </x:c>
      <x:c r="B11" s="15" t="d">
        <x:v>2026-10-06T00:00:00.000Z</x:v>
      </x:c>
      <x:c r="C11" s="2" t="str">
        <x:v>A105</x:v>
      </x:c>
      <x:c r="D11" s="11" t="n">
        <x:v>2</x:v>
      </x:c>
      <x:c r="E11" s="11" t="n">
        <x:v>1500</x:v>
      </x:c>
    </x:row>
    <x:row r="12" ht="24" customHeight="1">
      <x:c r="A12" s="2" t="str">
        <x:v>A007</x:v>
      </x:c>
      <x:c r="B12" s="15" t="d">
        <x:v>2026-10-07T00:00:00.000Z</x:v>
      </x:c>
      <x:c r="C12" s="2" t="str">
        <x:v>A102</x:v>
      </x:c>
      <x:c r="D12" s="11" t="n">
        <x:v>1</x:v>
      </x:c>
      <x:c r="E12" s="11" t="n">
        <x:v>1800</x:v>
      </x:c>
    </x:row>
    <x:row r="13" ht="24" customHeight="1">
      <x:c r="A13" s="2" t="str">
        <x:v>A008</x:v>
      </x:c>
      <x:c r="B13" s="15" t="d">
        <x:v>2026-10-08T00:00:00.000Z</x:v>
      </x:c>
      <x:c r="C13" s="2" t="str">
        <x:v>A999</x:v>
      </x:c>
      <x:c r="D13" s="11" t="n">
        <x:v>2</x:v>
      </x:c>
      <x:c r="E13" s="11" t="n">
        <x:v>900</x:v>
      </x:c>
    </x:row>
    <x:row r="14" ht="24" customHeight="1">
      <x:c r="A14" s="2"/>
      <x:c r="B14" s="2"/>
      <x:c r="C14" s="2"/>
      <x:c r="D14" s="2"/>
      <x:c r="E14" s="2"/>
    </x:row>
    <x:row r="15" ht="24" customHeight="1">
      <x:c r="A15" s="2"/>
      <x:c r="B15" s="2"/>
      <x:c r="C15" s="2"/>
      <x:c r="D15" s="2"/>
      <x:c r="E15" s="2"/>
    </x:row>
    <x:row r="16" ht="24" customHeight="1">
      <x:c r="A16" s="2" t="str">
        <x:v>楽天例 / rakuten-sample.csv</x:v>
      </x:c>
      <x:c r="B16" s="2"/>
      <x:c r="C16" s="2"/>
      <x:c r="D16" s="2"/>
      <x:c r="E16" s="2"/>
    </x:row>
    <x:row r="17" ht="29" customHeight="1">
      <x:c r="A17" s="7" t="str">
        <x:v>受注明細番号</x:v>
      </x:c>
      <x:c r="B17" s="7" t="str">
        <x:v>売上日</x:v>
      </x:c>
      <x:c r="C17" s="7" t="str">
        <x:v>商品管理番号</x:v>
      </x:c>
      <x:c r="D17" s="7" t="str">
        <x:v>個数</x:v>
      </x:c>
      <x:c r="E17" s="7" t="str">
        <x:v>商品金額_円</x:v>
      </x:c>
    </x:row>
    <x:row r="18" ht="24" customHeight="1">
      <x:c r="A18" s="2" t="str">
        <x:v>R001</x:v>
      </x:c>
      <x:c r="B18" s="15" t="d">
        <x:v>2026-10-01T00:00:00.000Z</x:v>
      </x:c>
      <x:c r="C18" s="2" t="str">
        <x:v>R101</x:v>
      </x:c>
      <x:c r="D18" s="11" t="n">
        <x:v>1</x:v>
      </x:c>
      <x:c r="E18" s="11" t="n">
        <x:v>1200</x:v>
      </x:c>
    </x:row>
    <x:row r="19" ht="24" customHeight="1">
      <x:c r="A19" s="2" t="str">
        <x:v>R002</x:v>
      </x:c>
      <x:c r="B19" s="15" t="d">
        <x:v>2026-10-02T00:00:00.000Z</x:v>
      </x:c>
      <x:c r="C19" s="2" t="str">
        <x:v>R102</x:v>
      </x:c>
      <x:c r="D19" s="11" t="n">
        <x:v>2</x:v>
      </x:c>
      <x:c r="E19" s="11" t="n">
        <x:v>3600</x:v>
      </x:c>
    </x:row>
    <x:row r="20" ht="24" customHeight="1">
      <x:c r="A20" s="2" t="str">
        <x:v>R003</x:v>
      </x:c>
      <x:c r="B20" s="15" t="d">
        <x:v>2026-10-03T00:00:00.000Z</x:v>
      </x:c>
      <x:c r="C20" s="2" t="str">
        <x:v>R103</x:v>
      </x:c>
      <x:c r="D20" s="11" t="n">
        <x:v>3</x:v>
      </x:c>
      <x:c r="E20" s="11" t="n">
        <x:v>7500</x:v>
      </x:c>
    </x:row>
    <x:row r="21" ht="24" customHeight="1">
      <x:c r="A21" s="2" t="str">
        <x:v>R004</x:v>
      </x:c>
      <x:c r="B21" s="15" t="d">
        <x:v>2026-10-04T00:00:00.000Z</x:v>
      </x:c>
      <x:c r="C21" s="2" t="str">
        <x:v>R104</x:v>
      </x:c>
      <x:c r="D21" s="11" t="n">
        <x:v>2</x:v>
      </x:c>
      <x:c r="E21" s="11" t="n">
        <x:v>1600</x:v>
      </x:c>
    </x:row>
    <x:row r="22" ht="24" customHeight="1">
      <x:c r="A22" s="2" t="str">
        <x:v>R005</x:v>
      </x:c>
      <x:c r="B22" s="15" t="d">
        <x:v>2026-10-05T00:00:00.000Z</x:v>
      </x:c>
      <x:c r="C22" s="2" t="str">
        <x:v>R105</x:v>
      </x:c>
      <x:c r="D22" s="11" t="n">
        <x:v>4</x:v>
      </x:c>
      <x:c r="E22" s="11" t="n">
        <x:v>6000</x:v>
      </x:c>
    </x:row>
    <x:row r="23" ht="24" customHeight="1">
      <x:c r="A23" s="2" t="str">
        <x:v>R006</x:v>
      </x:c>
      <x:c r="B23" s="15" t="d">
        <x:v>2026-10-06T00:00:00.000Z</x:v>
      </x:c>
      <x:c r="C23" s="2" t="str">
        <x:v>R101</x:v>
      </x:c>
      <x:c r="D23" s="11" t="n">
        <x:v>2</x:v>
      </x:c>
      <x:c r="E23" s="11" t="n">
        <x:v>2400</x:v>
      </x:c>
    </x:row>
    <x:row r="24" ht="24" customHeight="1">
      <x:c r="A24" s="2" t="str">
        <x:v>R007</x:v>
      </x:c>
      <x:c r="B24" s="15" t="d">
        <x:v>2026-10-07T00:00:00.000Z</x:v>
      </x:c>
      <x:c r="C24" s="2" t="str">
        <x:v>R103</x:v>
      </x:c>
      <x:c r="D24" s="11" t="n">
        <x:v>1</x:v>
      </x:c>
      <x:c r="E24" s="11" t="n">
        <x:v>2500</x:v>
      </x:c>
    </x:row>
    <x:row r="25" ht="24" customHeight="1">
      <x:c r="A25" s="2" t="str">
        <x:v>R008</x:v>
      </x:c>
      <x:c r="B25" s="15" t="d">
        <x:v>2026-10-08T00:00:00.000Z</x:v>
      </x:c>
      <x:c r="C25" s="2" t="str">
        <x:v>R104</x:v>
      </x:c>
      <x:c r="D25" s="11" t="n">
        <x:v>1</x:v>
      </x:c>
      <x:c r="E25" s="11" t="n">
        <x:v>800</x:v>
      </x:c>
    </x:row>
    <x:row r="26" ht="24" customHeight="1">
      <x:c r="A26" s="2"/>
      <x:c r="B26" s="2"/>
      <x:c r="C26" s="2"/>
      <x:c r="D26" s="2"/>
      <x:c r="E26" s="2"/>
    </x:row>
    <x:row r="27" ht="24" customHeight="1">
      <x:c r="A27" s="2"/>
      <x:c r="B27" s="2"/>
      <x:c r="C27" s="2"/>
      <x:c r="D27" s="2"/>
      <x:c r="E27" s="2"/>
    </x:row>
    <x:row r="28" ht="24" customHeight="1">
      <x:c r="A28" s="2" t="str">
        <x:v>自社EC例 / shop-sample.csv</x:v>
      </x:c>
      <x:c r="B28" s="2"/>
      <x:c r="C28" s="2"/>
      <x:c r="D28" s="2"/>
      <x:c r="E28" s="2"/>
    </x:row>
    <x:row r="29" ht="29" customHeight="1">
      <x:c r="A29" s="7" t="str">
        <x:v>line_id</x:v>
      </x:c>
      <x:c r="B29" s="7" t="str">
        <x:v>order_date</x:v>
      </x:c>
      <x:c r="C29" s="7" t="str">
        <x:v>product_id</x:v>
      </x:c>
      <x:c r="D29" s="7" t="str">
        <x:v>quantity</x:v>
      </x:c>
      <x:c r="E29" s="7" t="str">
        <x:v>unit_price_jpy</x:v>
      </x:c>
    </x:row>
    <x:row r="30" ht="24" customHeight="1">
      <x:c r="A30" s="2" t="str">
        <x:v>S001</x:v>
      </x:c>
      <x:c r="B30" s="15" t="d">
        <x:v>2026-10-01T00:00:00.000Z</x:v>
      </x:c>
      <x:c r="C30" s="2" t="str">
        <x:v>P001</x:v>
      </x:c>
      <x:c r="D30" s="11" t="n">
        <x:v>3</x:v>
      </x:c>
      <x:c r="E30" s="11" t="n">
        <x:v>1200</x:v>
      </x:c>
    </x:row>
    <x:row r="31" ht="24" customHeight="1">
      <x:c r="A31" s="2" t="str">
        <x:v>S002</x:v>
      </x:c>
      <x:c r="B31" s="15" t="d">
        <x:v>2026-10-02T00:00:00.000Z</x:v>
      </x:c>
      <x:c r="C31" s="2" t="str">
        <x:v>P002</x:v>
      </x:c>
      <x:c r="D31" s="11" t="n">
        <x:v>1</x:v>
      </x:c>
      <x:c r="E31" s="11" t="n">
        <x:v>1800</x:v>
      </x:c>
    </x:row>
    <x:row r="32" ht="24" customHeight="1">
      <x:c r="A32" s="2" t="str">
        <x:v>S003</x:v>
      </x:c>
      <x:c r="B32" s="15" t="d">
        <x:v>2026-10-03T00:00:00.000Z</x:v>
      </x:c>
      <x:c r="C32" s="2" t="str">
        <x:v>P003</x:v>
      </x:c>
      <x:c r="D32" s="11" t="n">
        <x:v>2</x:v>
      </x:c>
      <x:c r="E32" s="11" t="n">
        <x:v>2500</x:v>
      </x:c>
    </x:row>
    <x:row r="33" ht="24" customHeight="1">
      <x:c r="A33" s="2" t="str">
        <x:v>S004</x:v>
      </x:c>
      <x:c r="B33" s="15" t="d">
        <x:v>2026-10-04T00:00:00.000Z</x:v>
      </x:c>
      <x:c r="C33" s="2" t="str">
        <x:v>P004</x:v>
      </x:c>
      <x:c r="D33" s="11" t="n">
        <x:v>4</x:v>
      </x:c>
      <x:c r="E33" s="11" t="n">
        <x:v>800</x:v>
      </x:c>
    </x:row>
    <x:row r="34" ht="24" customHeight="1">
      <x:c r="A34" s="2" t="str">
        <x:v>S005</x:v>
      </x:c>
      <x:c r="B34" s="15" t="d">
        <x:v>2026-10-05T00:00:00.000Z</x:v>
      </x:c>
      <x:c r="C34" s="2" t="str">
        <x:v>P005</x:v>
      </x:c>
      <x:c r="D34" s="11" t="n">
        <x:v>1</x:v>
      </x:c>
      <x:c r="E34" s="11" t="n">
        <x:v>1500</x:v>
      </x:c>
    </x:row>
    <x:row r="35" ht="24" customHeight="1">
      <x:c r="A35" s="2" t="str">
        <x:v>S006</x:v>
      </x:c>
      <x:c r="B35" s="15" t="d">
        <x:v>2026-10-06T00:00:00.000Z</x:v>
      </x:c>
      <x:c r="C35" s="2" t="str">
        <x:v>P001</x:v>
      </x:c>
      <x:c r="D35" s="11" t="n">
        <x:v>1</x:v>
      </x:c>
      <x:c r="E35" s="11" t="n">
        <x:v>1200</x:v>
      </x:c>
    </x:row>
    <x:row r="36" ht="24" customHeight="1">
      <x:c r="A36" s="2" t="str">
        <x:v>S007</x:v>
      </x:c>
      <x:c r="B36" s="15" t="d">
        <x:v>2026-10-07T00:00:00.000Z</x:v>
      </x:c>
      <x:c r="C36" s="2" t="str">
        <x:v>P005</x:v>
      </x:c>
      <x:c r="D36" s="11" t="n">
        <x:v>3</x:v>
      </x:c>
      <x:c r="E36" s="11" t="n">
        <x:v>1500</x:v>
      </x:c>
    </x:row>
    <x:row r="37" ht="24" customHeight="1">
      <x:c r="A37" s="2" t="str">
        <x:v>S008</x:v>
      </x:c>
      <x:c r="B37" s="15" t="d">
        <x:v>2026-10-08T00:00:00.000Z</x:v>
      </x:c>
      <x:c r="C37" s="2" t="str">
        <x:v>P002</x:v>
      </x:c>
      <x:c r="D37" s="11" t="n">
        <x:v>2</x:v>
      </x:c>
      <x:c r="E37" s="11" t="n">
        <x:v>1800</x:v>
      </x:c>
    </x:row>
    <x:row r="38" ht="24" customHeight="1">
      <x:c r="A38" s="2"/>
      <x:c r="B38" s="2"/>
      <x:c r="C38" s="2"/>
      <x:c r="D38" s="2"/>
      <x:c r="E38" s="2"/>
    </x:row>
  </x:sheetData>
  <x:pageMargins left="0.7" right="0.7" top="0.75" bottom="0.75" header="0.3" footer="0.3"/>
</x:worksheet>
</file>